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<sst xmlns="http://schemas.openxmlformats.org/spreadsheetml/2006/main" count="122" uniqueCount="118">
  <si>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</si>
  <si>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</si>
  <si>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</si>
  <si>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</si>
  <si>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</si>
  <si>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</si>
  <si>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</si>
  <si>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</si>
  <si>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</si>
  <si>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</si>
  <si>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</si>
  <si>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</si>
  <si>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</si>
  <si>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</si>
  <si>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</si>
  <si>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</si>
  <si>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</si>
  <si>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</si>
  <si>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</si>
  <si>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</si>
  <si>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</si>
  <si>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</si>
  <si>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</si>
  <si>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</si>
  <si>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</si>
  <si>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</si>
  <si>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</si>
  <si>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</si>
  <si>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</si>
  <si>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</si>
  <si>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</si>
  <si>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</si>
  <si>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</si>
  <si>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</si>
  <si>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</si>
  <si>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</si>
  <si>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</si>
  <si>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</si>
  <si>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</si>
  <si>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</si>
  <si>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</si>
  <si>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</si>
  <si>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</si>
  <si>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</si>
  <si>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</si>
  <si>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</si>
  <si>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</si>
  <si>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</si>
  <si>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</si>
  <si>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</si>
  <si>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</si>
  <si>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</si>
  <si>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</si>
  <si>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</si>
  <si>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</si>
  <si>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</si>
  <si>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</si>
  <si>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</si>
  <si>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</si>
  <si>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</si>
  <si>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</si>
  <si>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</si>
  <si>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</si>
  <si>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</si>
  <si>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</si>
  <si>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</si>
  <si>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</si>
  <si>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</si>
  <si>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</si>
  <si>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</si>
  <si>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</si>
  <si>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</si>
  <si>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</si>
  <si>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</si>
  <si>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</si>
  <si>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</si>
  <si>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</si>
  <si>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</si>
  <si>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</si>
  <si>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</si>
  <si>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</si>
  <si>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</si>
  <si>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</si>
  <si>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</si>
  <si>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</si>
  <si>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</si>
  <si>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</si>
  <si>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</si>
  <si>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</si>
  <si>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</si>
  <si>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</si>
  <si>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</si>
  <si>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</si>
  <si>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</si>
  <si>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</si>
  <si>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</si>
  <si>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</si>
  <si>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</si>
  <si>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</si>
  <si>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</si>
  <si>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</si>
  <si>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</si>
  <si>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</si>
  <si>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</si>
  <si>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</si>
  <si>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</si>
  <si>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</si>
  <si>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</si>
  <si>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</si>
  <si>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</si>
  <si>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</si>
  <si>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</si>
  <si>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</si>
  <si>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</si>
  <si>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</si>
  <si>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</si>
  <si>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</si>
  <si>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19.11.2015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</si>
</sst>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2" fontId="30" fillId="7" borderId="36" xfId="80" applyNumberFormat="1" applyFont="1" applyFill="1" applyBorder="1" applyAlignment="1">
      <alignment horizontal="center"/>
      <protection/>
    </xf>
    <xf numFmtId="2" fontId="30" fillId="0" borderId="37" xfId="80" applyNumberFormat="1" applyFont="1" applyFill="1" applyBorder="1" applyAlignment="1">
      <alignment horizontal="center"/>
      <protection/>
    </xf>
    <xf numFmtId="0" fontId="31" fillId="0" borderId="0" xfId="80" applyFont="1" applyAlignment="1">
      <alignment wrapText="1"/>
      <protection/>
    </xf>
    <xf numFmtId="2" fontId="30" fillId="7" borderId="37" xfId="80" applyNumberFormat="1" applyFont="1" applyFill="1" applyBorder="1" applyAlignment="1">
      <alignment horizontal="center"/>
      <protection/>
    </xf>
    <xf numFmtId="0" fontId="17" fillId="0" borderId="3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9" xfId="80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31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Border="1" applyAlignment="1">
      <alignment horizontal="center" vertical="center"/>
      <protection/>
    </xf>
    <xf numFmtId="0" fontId="28" fillId="7" borderId="40" xfId="80" applyFont="1" applyFill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2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1">
      <selection activeCell="Q10" sqref="Q1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29"/>
    </row>
    <row r="2" spans="1:10" s="1" customFormat="1" ht="25.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28"/>
    </row>
    <row r="3" spans="1:11" s="1" customFormat="1" ht="25.5" customHeight="1">
      <c r="A3" s="170" t="s">
        <v>1</v>
      </c>
      <c r="B3" s="173" t="s">
        <v>2</v>
      </c>
      <c r="C3" s="174" t="s">
        <v>3</v>
      </c>
      <c r="D3" s="175" t="s">
        <v>4</v>
      </c>
      <c r="E3" s="162" t="s">
        <v>5</v>
      </c>
      <c r="F3" s="162" t="s">
        <v>6</v>
      </c>
      <c r="G3" s="162" t="s">
        <v>7</v>
      </c>
      <c r="H3" s="162"/>
      <c r="I3" s="163"/>
      <c r="J3" s="168" t="s">
        <v>117</v>
      </c>
      <c r="K3" s="158" t="s">
        <v>115</v>
      </c>
    </row>
    <row r="4" spans="1:11" s="1" customFormat="1" ht="20.25" customHeight="1">
      <c r="A4" s="171"/>
      <c r="B4" s="173"/>
      <c r="C4" s="174"/>
      <c r="D4" s="175"/>
      <c r="E4" s="162"/>
      <c r="F4" s="162"/>
      <c r="G4" s="162"/>
      <c r="H4" s="162"/>
      <c r="I4" s="163"/>
      <c r="J4" s="169"/>
      <c r="K4" s="159"/>
    </row>
    <row r="5" spans="1:11" s="1" customFormat="1" ht="34.5" customHeight="1">
      <c r="A5" s="171"/>
      <c r="B5" s="2"/>
      <c r="C5" s="174"/>
      <c r="D5" s="3"/>
      <c r="E5" s="162"/>
      <c r="F5" s="162"/>
      <c r="G5" s="162" t="s">
        <v>8</v>
      </c>
      <c r="H5" s="162" t="s">
        <v>9</v>
      </c>
      <c r="I5" s="99" t="s">
        <v>10</v>
      </c>
      <c r="J5" s="169"/>
      <c r="K5" s="159"/>
    </row>
    <row r="6" spans="1:11" ht="36.75" customHeight="1">
      <c r="A6" s="172"/>
      <c r="B6" s="2"/>
      <c r="C6" s="174"/>
      <c r="D6" s="3"/>
      <c r="E6" s="162"/>
      <c r="F6" s="162"/>
      <c r="G6" s="162"/>
      <c r="H6" s="162"/>
      <c r="I6" s="99" t="s">
        <v>11</v>
      </c>
      <c r="J6" s="169"/>
      <c r="K6" s="15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4"/>
      <c r="K7" s="136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7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5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8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583184.8200000001</v>
      </c>
      <c r="K12" s="137">
        <f t="shared" si="0"/>
        <v>37.29234634088678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</f>
        <v>266249.82</v>
      </c>
      <c r="K13" s="135">
        <f t="shared" si="0"/>
        <v>92.1757564544884</v>
      </c>
      <c r="N13" s="140">
        <f>(J13+J14+J18+J20+J21+J22+J23+J24+J25+J26+J27+J28)/F64*100</f>
        <v>83.36262013331569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1">
        <v>0</v>
      </c>
      <c r="K14" s="13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1">
        <f>40249.08+149708.52+15475.8-300+111801.6</f>
        <v>316935</v>
      </c>
      <c r="K15" s="13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2">
        <v>0</v>
      </c>
      <c r="K16" s="133">
        <f t="shared" si="0"/>
        <v>0</v>
      </c>
      <c r="N16" s="139">
        <f>(J9+J10+J11+J15+J16+J17+J29+J30+J32+J33+J34+J35+J36+J37+J38+J39+J40+J42+J46+J47+J48+J49+J50+J51+J52+J54+J55+J57+J59+J60+J61+J62+J63)/(G64+H64)*100</f>
        <v>32.55777258473801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1">
        <v>0</v>
      </c>
      <c r="K17" s="13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3">
        <v>0</v>
      </c>
      <c r="K18" s="138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4313712.71</v>
      </c>
      <c r="K19" s="137">
        <f t="shared" si="0"/>
        <v>78.40755946470718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4">
        <f>13441.5+170683.5</f>
        <v>184125</v>
      </c>
      <c r="K20" s="135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41">
        <f>545390+126250+77500+112859+11430+68632.1+403172+22383.9+8550+585739.7+17100+13972.4+2275.2+205831.35+66900+119626.35+26344.4+189848.55+70391+306646.6+16000+41796.1</f>
        <v>3038638.65</v>
      </c>
      <c r="K21" s="133">
        <f t="shared" si="0"/>
        <v>96.53407648314179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1">
        <f>42731+11310+34146.4</f>
        <v>88187.4</v>
      </c>
      <c r="K22" s="13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1">
        <f>31328.5+39760+81116+82065.5</f>
        <v>234270</v>
      </c>
      <c r="K23" s="13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1">
        <f>167084.25+114677.94</f>
        <v>281762.19</v>
      </c>
      <c r="K24" s="13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41">
        <f>33375+20025</f>
        <v>53400</v>
      </c>
      <c r="K25" s="133">
        <f t="shared" si="0"/>
        <v>25.159010600706715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41">
        <f>68592+32228</f>
        <v>100820</v>
      </c>
      <c r="K26" s="13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1">
        <v>40000</v>
      </c>
      <c r="K27" s="13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41">
        <v>0</v>
      </c>
      <c r="K28" s="13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3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38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2859429.63</v>
      </c>
      <c r="K31" s="137">
        <f t="shared" si="0"/>
        <v>32.48935670997217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52">
        <f>10259.58+5151+4605.6+4060.2+4605.6+4848+5108.58</f>
        <v>38638.560000000005</v>
      </c>
      <c r="K32" s="146">
        <f t="shared" si="0"/>
        <v>71.5528888888889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53">
        <v>0</v>
      </c>
      <c r="K33" s="149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53">
        <v>0</v>
      </c>
      <c r="K34" s="149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53">
        <v>0</v>
      </c>
      <c r="K35" s="149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54">
        <v>3500</v>
      </c>
      <c r="K36" s="149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54">
        <v>0</v>
      </c>
      <c r="K37" s="149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54">
        <v>917901</v>
      </c>
      <c r="K38" s="149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53">
        <f>1634000+251758.07</f>
        <v>1885758.07</v>
      </c>
      <c r="K39" s="149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54">
        <v>0</v>
      </c>
      <c r="K40" s="149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53"/>
      <c r="K41" s="14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55">
        <v>13632</v>
      </c>
      <c r="K42" s="147"/>
    </row>
    <row r="43" spans="1:11" ht="39.75" customHeight="1" thickBot="1">
      <c r="A43" s="6" t="s">
        <v>116</v>
      </c>
      <c r="B43" s="7"/>
      <c r="C43" s="148" t="s">
        <v>17</v>
      </c>
      <c r="E43" s="156">
        <f>G43</f>
        <v>150000</v>
      </c>
      <c r="F43" s="156"/>
      <c r="G43" s="156">
        <v>150000</v>
      </c>
      <c r="I43" s="151"/>
      <c r="J43" s="157">
        <v>0</v>
      </c>
      <c r="K43" s="149">
        <f>J42/E42*100</f>
        <v>100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50"/>
      <c r="J44" s="128"/>
      <c r="K44" s="138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440113.11000000004</v>
      </c>
      <c r="K45" s="137">
        <f t="shared" si="0"/>
        <v>13.44772337222312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0</v>
      </c>
      <c r="K46" s="135">
        <f t="shared" si="0"/>
        <v>0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3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3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3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3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3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38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37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35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38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730383.27</v>
      </c>
      <c r="K56" s="137">
        <f t="shared" si="0"/>
        <v>48.57827668048041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35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3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3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3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3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</f>
        <v>35513.1</v>
      </c>
      <c r="K62" s="133">
        <f t="shared" si="0"/>
        <v>12.038338983050847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5">
        <v>299701.8</v>
      </c>
      <c r="K63" s="138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10132966.639999999</v>
      </c>
      <c r="K64" s="137">
        <f t="shared" si="0"/>
        <v>43.87056399002528</v>
      </c>
    </row>
    <row r="65" spans="1:10" ht="18.75" customHeight="1">
      <c r="A65" s="164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64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61"/>
      <c r="B67" s="161"/>
      <c r="C67" s="161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60"/>
      <c r="D68" s="160"/>
      <c r="E68" s="160"/>
      <c r="F68" s="160"/>
      <c r="G68" s="160"/>
      <c r="H68" s="160"/>
      <c r="I68" s="160"/>
      <c r="J68" s="30"/>
    </row>
    <row r="69" spans="3:10" ht="3.75" customHeight="1">
      <c r="C69" s="160"/>
      <c r="D69" s="160"/>
      <c r="E69" s="160"/>
      <c r="F69" s="160"/>
      <c r="G69" s="160"/>
      <c r="H69" s="160"/>
      <c r="I69" s="160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8:I69"/>
    <mergeCell ref="A67:C67"/>
    <mergeCell ref="E3:E6"/>
    <mergeCell ref="F3:F6"/>
    <mergeCell ref="G3:I4"/>
    <mergeCell ref="G5:G6"/>
    <mergeCell ref="H5:H6"/>
    <mergeCell ref="A65:A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2015-11-19T07:13:24Z</dcterms:modified>
  <cp:category/>
  <cp:version/>
  <cp:contentType/>
  <cp:contentStatus/>
</cp:coreProperties>
</file>